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heckCompatibility="1" autoCompressPictures="0"/>
  <bookViews>
    <workbookView xWindow="0" yWindow="0" windowWidth="25600" windowHeight="160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7" i="1" l="1"/>
  <c r="B83" i="1"/>
  <c r="E83" i="1"/>
  <c r="B80" i="1"/>
  <c r="E80" i="1"/>
  <c r="B77" i="1"/>
  <c r="E77" i="1"/>
  <c r="D69" i="1"/>
  <c r="B73" i="1"/>
  <c r="E73" i="1"/>
  <c r="B69" i="1"/>
  <c r="B71" i="1"/>
  <c r="E71" i="1"/>
  <c r="B61" i="1"/>
  <c r="D61" i="1"/>
  <c r="D62" i="1"/>
  <c r="D63" i="1"/>
  <c r="B65" i="1"/>
  <c r="E65" i="1"/>
  <c r="B53" i="1"/>
  <c r="D53" i="1"/>
  <c r="D54" i="1"/>
  <c r="D55" i="1"/>
  <c r="D56" i="1"/>
  <c r="D57" i="1"/>
  <c r="B59" i="1"/>
  <c r="E59" i="1"/>
  <c r="C47" i="1"/>
  <c r="D47" i="1"/>
  <c r="D49" i="1"/>
  <c r="E50" i="1"/>
  <c r="B50" i="1"/>
  <c r="E43" i="1"/>
  <c r="B35" i="1"/>
  <c r="B36" i="1"/>
  <c r="B37" i="1"/>
  <c r="B33" i="1"/>
  <c r="D33" i="1"/>
  <c r="D37" i="1"/>
  <c r="E37" i="1"/>
  <c r="B39" i="1"/>
  <c r="E39" i="1"/>
  <c r="E29" i="1"/>
  <c r="B31" i="1"/>
  <c r="E31" i="1"/>
  <c r="E24" i="1"/>
  <c r="E22" i="1"/>
  <c r="E5" i="1"/>
  <c r="E7" i="1"/>
  <c r="C9" i="1"/>
  <c r="E9" i="1"/>
  <c r="E10" i="1"/>
  <c r="E19" i="1"/>
  <c r="E14" i="1"/>
  <c r="B14" i="1"/>
  <c r="F9" i="1"/>
  <c r="E12" i="1"/>
  <c r="E6" i="1"/>
</calcChain>
</file>

<file path=xl/sharedStrings.xml><?xml version="1.0" encoding="utf-8"?>
<sst xmlns="http://schemas.openxmlformats.org/spreadsheetml/2006/main" count="110" uniqueCount="84">
  <si>
    <t>Hotel Edelweiss</t>
  </si>
  <si>
    <t>Anlagenverzeichnis</t>
  </si>
  <si>
    <t>BW 1.1.</t>
  </si>
  <si>
    <t>Jahresabschr.</t>
  </si>
  <si>
    <t>BW 31.12.</t>
  </si>
  <si>
    <t>Einrichtung</t>
  </si>
  <si>
    <t>Weinkühlanlage</t>
  </si>
  <si>
    <t>Geschirrspülmaschine</t>
  </si>
  <si>
    <t>Scanner</t>
  </si>
  <si>
    <t>AW</t>
  </si>
  <si>
    <t>...</t>
  </si>
  <si>
    <t>ND</t>
  </si>
  <si>
    <t>7 GWG</t>
  </si>
  <si>
    <t>/</t>
  </si>
  <si>
    <t>0 BGA</t>
  </si>
  <si>
    <t>Drucker</t>
  </si>
  <si>
    <t>7 AfA</t>
  </si>
  <si>
    <t>0BGA</t>
  </si>
  <si>
    <t>2 Kassa</t>
  </si>
  <si>
    <t>4 EaAV</t>
  </si>
  <si>
    <t>3 Ust</t>
  </si>
  <si>
    <t>7 RBW</t>
  </si>
  <si>
    <t>RBW</t>
  </si>
  <si>
    <t>1) BGA</t>
  </si>
  <si>
    <t>2 Gebäude</t>
  </si>
  <si>
    <t>0 Geb</t>
  </si>
  <si>
    <t>7 Instandh.</t>
  </si>
  <si>
    <t>4 akt. EL</t>
  </si>
  <si>
    <t>AfA alt</t>
  </si>
  <si>
    <t>AW/ND</t>
  </si>
  <si>
    <t>AW*AfA%</t>
  </si>
  <si>
    <t>BW/RND 1.1.</t>
  </si>
  <si>
    <t>BW</t>
  </si>
  <si>
    <t>RND</t>
  </si>
  <si>
    <t>0 Geb.</t>
  </si>
  <si>
    <t>Umbau 1Jh</t>
  </si>
  <si>
    <t>Neubau</t>
  </si>
  <si>
    <t>aEL</t>
  </si>
  <si>
    <t>a) AfA alt:</t>
  </si>
  <si>
    <t>b) RND 1.1.</t>
  </si>
  <si>
    <t>c) AfA neu</t>
  </si>
  <si>
    <t>3 Forderungen</t>
  </si>
  <si>
    <t>Forderung easyfly: uneinbringlich</t>
  </si>
  <si>
    <t>7 Abschr. Fo</t>
  </si>
  <si>
    <t>3 UST</t>
  </si>
  <si>
    <t>2 Easyfly</t>
  </si>
  <si>
    <t>Multiworkers: zweifelhaft</t>
  </si>
  <si>
    <t>EB</t>
  </si>
  <si>
    <t>AB</t>
  </si>
  <si>
    <t>7  Zuw. EWB</t>
  </si>
  <si>
    <t>2 EWB</t>
  </si>
  <si>
    <t>4 Vorräte</t>
  </si>
  <si>
    <t>9.5.</t>
  </si>
  <si>
    <t>23.9.</t>
  </si>
  <si>
    <t>5 Wein eins</t>
  </si>
  <si>
    <t>Abwertung</t>
  </si>
  <si>
    <t>Schwund</t>
  </si>
  <si>
    <t>7 Absch. Vorr</t>
  </si>
  <si>
    <t>5 Wein eins.</t>
  </si>
  <si>
    <t>Getr.</t>
  </si>
  <si>
    <t>Lebensm.</t>
  </si>
  <si>
    <t>5 Getr. Eins</t>
  </si>
  <si>
    <t>1 Getr. Vorr</t>
  </si>
  <si>
    <t>1 LM Vorr</t>
  </si>
  <si>
    <t>5 LM Eins</t>
  </si>
  <si>
    <t>5 Rechnungsabgrenzungen</t>
  </si>
  <si>
    <t xml:space="preserve">a) </t>
  </si>
  <si>
    <t>fVz</t>
  </si>
  <si>
    <t>4 Mietertr</t>
  </si>
  <si>
    <t>3 PRA</t>
  </si>
  <si>
    <t>b</t>
  </si>
  <si>
    <t>fRSt</t>
  </si>
  <si>
    <t>2 s.Ford</t>
  </si>
  <si>
    <t>8 Zinsetr</t>
  </si>
  <si>
    <t>c</t>
  </si>
  <si>
    <t>8 Zinsaufw.</t>
  </si>
  <si>
    <t>d</t>
  </si>
  <si>
    <t>3 Rückstellung</t>
  </si>
  <si>
    <t>2 Bank</t>
  </si>
  <si>
    <t>7 Aufw aus VP</t>
  </si>
  <si>
    <t>e</t>
  </si>
  <si>
    <t>7 RuB Aufw</t>
  </si>
  <si>
    <t>3 RST RUB</t>
  </si>
  <si>
    <t>3 s. Verb.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</si>
</sst>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43" fontId="0" fillId="0" borderId="3" xfId="0" applyNumberFormat="1" applyBorder="1"/>
    <xf numFmtId="0" fontId="0" fillId="0" borderId="2" xfId="0" applyBorder="1"/>
    <xf numFmtId="0" fontId="3" fillId="0" borderId="0" xfId="0" applyFont="1"/>
    <xf numFmtId="0" fontId="0" fillId="2" borderId="0" xfId="0" applyFill="1"/>
    <xf numFmtId="43" fontId="0" fillId="2" borderId="0" xfId="1" applyFont="1" applyFill="1"/>
    <xf numFmtId="0" fontId="0" fillId="2" borderId="0" xfId="0" applyFill="1" applyAlignment="1">
      <alignment horizontal="center"/>
    </xf>
    <xf numFmtId="43" fontId="0" fillId="2" borderId="0" xfId="0" applyNumberFormat="1" applyFill="1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center"/>
    </xf>
  </cellXfs>
  <cellStyles count="4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I50" sqref="I50"/>
    </sheetView>
  </sheetViews>
  <sheetFormatPr baseColWidth="10" defaultRowHeight="15" x14ac:dyDescent="0"/>
  <cols>
    <col min="2" max="2" width="11.5" bestFit="1" customWidth="1"/>
    <col min="5" max="5" width="11.5" bestFit="1" customWidth="1"/>
  </cols>
  <sheetData>
    <row r="1" spans="1:6">
      <c r="A1" t="s">
        <v>0</v>
      </c>
    </row>
    <row r="2" spans="1:6">
      <c r="A2" s="10" t="s">
        <v>23</v>
      </c>
    </row>
    <row r="3" spans="1:6">
      <c r="A3" t="s">
        <v>1</v>
      </c>
      <c r="B3" t="s">
        <v>11</v>
      </c>
      <c r="C3" t="s">
        <v>9</v>
      </c>
      <c r="D3" t="s">
        <v>2</v>
      </c>
      <c r="E3" t="s">
        <v>3</v>
      </c>
      <c r="F3" t="s">
        <v>4</v>
      </c>
    </row>
    <row r="4" spans="1:6" ht="34" customHeight="1">
      <c r="A4" s="3" t="s">
        <v>5</v>
      </c>
      <c r="B4" s="3">
        <v>10</v>
      </c>
      <c r="C4" s="3">
        <v>9500</v>
      </c>
      <c r="D4" s="3">
        <v>475</v>
      </c>
      <c r="E4" s="4">
        <v>474</v>
      </c>
      <c r="F4" s="3">
        <v>1</v>
      </c>
    </row>
    <row r="5" spans="1:6">
      <c r="A5" s="3" t="s">
        <v>6</v>
      </c>
      <c r="B5" s="3">
        <v>8</v>
      </c>
      <c r="C5" s="3">
        <v>3450</v>
      </c>
      <c r="D5" s="3">
        <v>2156.25</v>
      </c>
      <c r="E5" s="4">
        <f>C5/8</f>
        <v>431.25</v>
      </c>
      <c r="F5" s="8">
        <v>0</v>
      </c>
    </row>
    <row r="6" spans="1:6">
      <c r="D6" s="7" t="s">
        <v>22</v>
      </c>
      <c r="E6" s="6">
        <f>D5-E5</f>
        <v>1725</v>
      </c>
      <c r="F6" s="9"/>
    </row>
    <row r="7" spans="1:6">
      <c r="A7" s="3" t="s">
        <v>7</v>
      </c>
      <c r="B7" s="3">
        <v>5</v>
      </c>
      <c r="C7" s="3">
        <v>1800</v>
      </c>
      <c r="D7" s="3">
        <v>1620</v>
      </c>
      <c r="E7" s="4">
        <f>C7/5</f>
        <v>360</v>
      </c>
      <c r="F7" s="3"/>
    </row>
    <row r="8" spans="1:6">
      <c r="A8" s="3" t="s">
        <v>8</v>
      </c>
      <c r="B8" s="3">
        <v>3</v>
      </c>
      <c r="C8" s="3">
        <v>379</v>
      </c>
      <c r="D8" s="3" t="s">
        <v>10</v>
      </c>
      <c r="E8" s="4"/>
      <c r="F8" s="3"/>
    </row>
    <row r="9" spans="1:6">
      <c r="A9" s="3" t="s">
        <v>15</v>
      </c>
      <c r="B9" s="3"/>
      <c r="C9" s="4">
        <f>599/1.2</f>
        <v>499.16666666666669</v>
      </c>
      <c r="D9" s="5"/>
      <c r="E9" s="4">
        <f>C9/3/2</f>
        <v>83.194444444444443</v>
      </c>
      <c r="F9" s="5">
        <f>C9-E9</f>
        <v>415.97222222222223</v>
      </c>
    </row>
    <row r="10" spans="1:6">
      <c r="A10" s="3"/>
      <c r="B10" s="3"/>
      <c r="C10" s="3"/>
      <c r="D10" s="3"/>
      <c r="E10" s="4">
        <f>E4+E5+E7+E9</f>
        <v>1348.4444444444443</v>
      </c>
      <c r="F10" s="3"/>
    </row>
    <row r="12" spans="1:6">
      <c r="A12" s="11" t="s">
        <v>12</v>
      </c>
      <c r="B12" s="12">
        <v>379</v>
      </c>
      <c r="C12" s="13" t="s">
        <v>13</v>
      </c>
      <c r="D12" s="11" t="s">
        <v>14</v>
      </c>
      <c r="E12" s="12">
        <f>B12</f>
        <v>379</v>
      </c>
    </row>
    <row r="13" spans="1:6">
      <c r="E13" s="1"/>
    </row>
    <row r="14" spans="1:6">
      <c r="A14" s="11" t="s">
        <v>16</v>
      </c>
      <c r="B14" s="14">
        <f>E10</f>
        <v>1348.4444444444443</v>
      </c>
      <c r="C14" s="13" t="s">
        <v>13</v>
      </c>
      <c r="D14" s="11" t="s">
        <v>17</v>
      </c>
      <c r="E14" s="12">
        <f>E10</f>
        <v>1348.4444444444443</v>
      </c>
    </row>
    <row r="15" spans="1:6">
      <c r="E15" s="1"/>
    </row>
    <row r="16" spans="1:6">
      <c r="A16" s="11" t="s">
        <v>18</v>
      </c>
      <c r="B16" s="12">
        <v>2400</v>
      </c>
      <c r="C16" s="13" t="s">
        <v>13</v>
      </c>
      <c r="D16" s="11" t="s">
        <v>19</v>
      </c>
      <c r="E16" s="12">
        <v>2000</v>
      </c>
    </row>
    <row r="17" spans="1:5">
      <c r="A17" s="11"/>
      <c r="B17" s="11"/>
      <c r="C17" s="11"/>
      <c r="D17" s="11" t="s">
        <v>20</v>
      </c>
      <c r="E17" s="12">
        <v>400</v>
      </c>
    </row>
    <row r="19" spans="1:5">
      <c r="A19" s="15" t="s">
        <v>21</v>
      </c>
      <c r="B19" s="16">
        <v>1725</v>
      </c>
      <c r="C19" s="17" t="s">
        <v>13</v>
      </c>
      <c r="D19" s="15" t="s">
        <v>14</v>
      </c>
      <c r="E19" s="16">
        <f>B19</f>
        <v>1725</v>
      </c>
    </row>
    <row r="21" spans="1:5">
      <c r="A21" s="10" t="s">
        <v>24</v>
      </c>
    </row>
    <row r="22" spans="1:5">
      <c r="A22" s="11" t="s">
        <v>25</v>
      </c>
      <c r="B22" s="12">
        <v>95000</v>
      </c>
      <c r="C22" s="13" t="s">
        <v>13</v>
      </c>
      <c r="D22" s="11" t="s">
        <v>26</v>
      </c>
      <c r="E22" s="12">
        <f>B22</f>
        <v>95000</v>
      </c>
    </row>
    <row r="24" spans="1:5">
      <c r="A24" s="11" t="s">
        <v>25</v>
      </c>
      <c r="B24" s="12">
        <v>8000</v>
      </c>
      <c r="C24" s="13" t="s">
        <v>13</v>
      </c>
      <c r="D24" s="11" t="s">
        <v>27</v>
      </c>
      <c r="E24" s="12">
        <f>B24</f>
        <v>8000</v>
      </c>
    </row>
    <row r="26" spans="1:5">
      <c r="A26" t="s">
        <v>38</v>
      </c>
      <c r="B26" t="s">
        <v>29</v>
      </c>
      <c r="C26" t="s">
        <v>30</v>
      </c>
      <c r="D26" s="10" t="s">
        <v>31</v>
      </c>
    </row>
    <row r="27" spans="1:5">
      <c r="D27" t="s">
        <v>32</v>
      </c>
      <c r="E27" s="1">
        <v>160225</v>
      </c>
    </row>
    <row r="28" spans="1:5">
      <c r="D28" t="s">
        <v>33</v>
      </c>
      <c r="E28">
        <v>26</v>
      </c>
    </row>
    <row r="29" spans="1:5">
      <c r="D29" t="s">
        <v>28</v>
      </c>
      <c r="E29" s="1">
        <f>E27/E28</f>
        <v>6162.5</v>
      </c>
    </row>
    <row r="31" spans="1:5">
      <c r="A31" s="11" t="s">
        <v>16</v>
      </c>
      <c r="B31" s="12">
        <f>E29</f>
        <v>6162.5</v>
      </c>
      <c r="C31" s="13" t="s">
        <v>13</v>
      </c>
      <c r="D31" s="11" t="s">
        <v>34</v>
      </c>
      <c r="E31" s="12">
        <f>B31</f>
        <v>6162.5</v>
      </c>
    </row>
    <row r="33" spans="1:5">
      <c r="A33" t="s">
        <v>39</v>
      </c>
      <c r="B33">
        <f>40-14</f>
        <v>26</v>
      </c>
      <c r="C33" t="s">
        <v>35</v>
      </c>
      <c r="D33" s="11">
        <f>B33</f>
        <v>26</v>
      </c>
    </row>
    <row r="35" spans="1:5">
      <c r="A35" t="s">
        <v>36</v>
      </c>
      <c r="B35" s="2">
        <f>B22</f>
        <v>95000</v>
      </c>
    </row>
    <row r="36" spans="1:5">
      <c r="A36" t="s">
        <v>37</v>
      </c>
      <c r="B36" s="2">
        <f>B24</f>
        <v>8000</v>
      </c>
      <c r="E36" t="s">
        <v>40</v>
      </c>
    </row>
    <row r="37" spans="1:5">
      <c r="B37" s="2">
        <f>B35+B36</f>
        <v>103000</v>
      </c>
      <c r="D37" s="11">
        <f>D33</f>
        <v>26</v>
      </c>
      <c r="E37" s="14">
        <f>B37/D37</f>
        <v>3961.5384615384614</v>
      </c>
    </row>
    <row r="39" spans="1:5">
      <c r="A39" s="11" t="s">
        <v>16</v>
      </c>
      <c r="B39" s="12">
        <f>E37</f>
        <v>3961.5384615384614</v>
      </c>
      <c r="C39" s="13" t="s">
        <v>13</v>
      </c>
      <c r="D39" s="11" t="s">
        <v>34</v>
      </c>
      <c r="E39" s="12">
        <f>B39</f>
        <v>3961.5384615384614</v>
      </c>
    </row>
    <row r="41" spans="1:5">
      <c r="A41" s="10" t="s">
        <v>41</v>
      </c>
    </row>
    <row r="42" spans="1:5">
      <c r="A42" t="s">
        <v>42</v>
      </c>
    </row>
    <row r="43" spans="1:5">
      <c r="A43" s="11" t="s">
        <v>43</v>
      </c>
      <c r="B43" s="12">
        <v>5000</v>
      </c>
      <c r="C43" s="13" t="s">
        <v>13</v>
      </c>
      <c r="D43" s="11" t="s">
        <v>45</v>
      </c>
      <c r="E43" s="12">
        <f>B43+B44</f>
        <v>5500</v>
      </c>
    </row>
    <row r="44" spans="1:5">
      <c r="A44" s="11" t="s">
        <v>44</v>
      </c>
      <c r="B44" s="12">
        <v>500</v>
      </c>
      <c r="C44" s="11"/>
      <c r="D44" s="11"/>
      <c r="E44" s="12"/>
    </row>
    <row r="46" spans="1:5">
      <c r="A46" t="s">
        <v>46</v>
      </c>
    </row>
    <row r="47" spans="1:5">
      <c r="A47" t="s">
        <v>47</v>
      </c>
      <c r="B47">
        <v>2890</v>
      </c>
      <c r="C47">
        <f>B47/1.2</f>
        <v>2408.3333333333335</v>
      </c>
      <c r="D47" s="1">
        <f>C47*0.7</f>
        <v>1685.8333333333333</v>
      </c>
    </row>
    <row r="48" spans="1:5">
      <c r="A48" t="s">
        <v>48</v>
      </c>
      <c r="D48">
        <v>0</v>
      </c>
    </row>
    <row r="49" spans="1:5">
      <c r="D49" s="1">
        <f>D47-D48</f>
        <v>1685.8333333333333</v>
      </c>
    </row>
    <row r="50" spans="1:5">
      <c r="A50" s="11" t="s">
        <v>49</v>
      </c>
      <c r="B50" s="12">
        <f>D49</f>
        <v>1685.8333333333333</v>
      </c>
      <c r="C50" s="13" t="s">
        <v>13</v>
      </c>
      <c r="D50" s="11" t="s">
        <v>50</v>
      </c>
      <c r="E50" s="12">
        <f>D49</f>
        <v>1685.8333333333333</v>
      </c>
    </row>
    <row r="52" spans="1:5">
      <c r="A52" s="10" t="s">
        <v>51</v>
      </c>
    </row>
    <row r="53" spans="1:5">
      <c r="A53" t="s">
        <v>52</v>
      </c>
      <c r="B53">
        <f>B55-B54</f>
        <v>27</v>
      </c>
      <c r="C53">
        <v>33</v>
      </c>
      <c r="D53">
        <f>B53*C53</f>
        <v>891</v>
      </c>
    </row>
    <row r="54" spans="1:5">
      <c r="A54" t="s">
        <v>53</v>
      </c>
      <c r="B54">
        <v>28</v>
      </c>
      <c r="C54">
        <v>35</v>
      </c>
      <c r="D54">
        <f>B54*C54</f>
        <v>980</v>
      </c>
    </row>
    <row r="55" spans="1:5">
      <c r="A55" t="s">
        <v>47</v>
      </c>
      <c r="B55">
        <v>55</v>
      </c>
      <c r="D55">
        <f>SUM(D53:D54)</f>
        <v>1871</v>
      </c>
    </row>
    <row r="56" spans="1:5">
      <c r="A56" t="s">
        <v>48</v>
      </c>
      <c r="D56">
        <f>-3800</f>
        <v>-3800</v>
      </c>
    </row>
    <row r="57" spans="1:5">
      <c r="D57">
        <f>D55+D56</f>
        <v>-1929</v>
      </c>
    </row>
    <row r="59" spans="1:5">
      <c r="A59" s="11" t="s">
        <v>54</v>
      </c>
      <c r="B59" s="12">
        <f>-D57</f>
        <v>1929</v>
      </c>
      <c r="C59" s="13" t="s">
        <v>13</v>
      </c>
      <c r="D59" s="11" t="s">
        <v>50</v>
      </c>
      <c r="E59" s="12">
        <f>B59</f>
        <v>1929</v>
      </c>
    </row>
    <row r="61" spans="1:5">
      <c r="A61" t="s">
        <v>55</v>
      </c>
      <c r="B61">
        <f>B54</f>
        <v>28</v>
      </c>
      <c r="C61">
        <v>4</v>
      </c>
      <c r="D61">
        <f>B61*C61</f>
        <v>112</v>
      </c>
    </row>
    <row r="62" spans="1:5">
      <c r="A62" t="s">
        <v>56</v>
      </c>
      <c r="B62">
        <v>2</v>
      </c>
      <c r="C62">
        <v>39</v>
      </c>
      <c r="D62">
        <f>B62*C62</f>
        <v>78</v>
      </c>
    </row>
    <row r="63" spans="1:5">
      <c r="D63">
        <f>SUM(D61:D62)</f>
        <v>190</v>
      </c>
    </row>
    <row r="65" spans="1:5">
      <c r="A65" s="11" t="s">
        <v>57</v>
      </c>
      <c r="B65" s="12">
        <f>D63</f>
        <v>190</v>
      </c>
      <c r="C65" s="13" t="s">
        <v>13</v>
      </c>
      <c r="D65" s="11" t="s">
        <v>58</v>
      </c>
      <c r="E65" s="12">
        <f>B65</f>
        <v>190</v>
      </c>
    </row>
    <row r="67" spans="1:5">
      <c r="A67" t="s">
        <v>59</v>
      </c>
      <c r="B67">
        <v>5700</v>
      </c>
      <c r="C67" t="s">
        <v>60</v>
      </c>
      <c r="D67">
        <v>6400</v>
      </c>
    </row>
    <row r="68" spans="1:5">
      <c r="B68">
        <v>-8900</v>
      </c>
      <c r="D68">
        <v>-1300</v>
      </c>
    </row>
    <row r="69" spans="1:5">
      <c r="B69">
        <f>B67+B68</f>
        <v>-3200</v>
      </c>
      <c r="D69">
        <f>D67+D68</f>
        <v>5100</v>
      </c>
    </row>
    <row r="71" spans="1:5">
      <c r="A71" s="11" t="s">
        <v>61</v>
      </c>
      <c r="B71" s="12">
        <f>-B69</f>
        <v>3200</v>
      </c>
      <c r="C71" s="13" t="s">
        <v>13</v>
      </c>
      <c r="D71" s="11" t="s">
        <v>62</v>
      </c>
      <c r="E71" s="12">
        <f>B71</f>
        <v>3200</v>
      </c>
    </row>
    <row r="73" spans="1:5">
      <c r="A73" s="11" t="s">
        <v>63</v>
      </c>
      <c r="B73" s="12">
        <f>D69</f>
        <v>5100</v>
      </c>
      <c r="C73" s="13" t="s">
        <v>13</v>
      </c>
      <c r="D73" s="11" t="s">
        <v>64</v>
      </c>
      <c r="E73" s="12">
        <f>B73</f>
        <v>5100</v>
      </c>
    </row>
    <row r="75" spans="1:5">
      <c r="A75" s="10" t="s">
        <v>65</v>
      </c>
    </row>
    <row r="76" spans="1:5">
      <c r="A76" t="s">
        <v>66</v>
      </c>
      <c r="B76" t="s">
        <v>67</v>
      </c>
    </row>
    <row r="77" spans="1:5">
      <c r="A77" s="11" t="s">
        <v>68</v>
      </c>
      <c r="B77" s="12">
        <f>3600/1.2/8*4</f>
        <v>1500</v>
      </c>
      <c r="C77" s="13" t="s">
        <v>13</v>
      </c>
      <c r="D77" s="11" t="s">
        <v>69</v>
      </c>
      <c r="E77" s="12">
        <f>B77</f>
        <v>1500</v>
      </c>
    </row>
    <row r="79" spans="1:5">
      <c r="A79" t="s">
        <v>70</v>
      </c>
      <c r="B79" t="s">
        <v>71</v>
      </c>
    </row>
    <row r="80" spans="1:5">
      <c r="A80" s="11" t="s">
        <v>72</v>
      </c>
      <c r="B80" s="12">
        <f>4000/12*10</f>
        <v>3333.333333333333</v>
      </c>
      <c r="C80" s="13" t="s">
        <v>13</v>
      </c>
      <c r="D80" s="11" t="s">
        <v>73</v>
      </c>
      <c r="E80" s="12">
        <f>B80</f>
        <v>3333.333333333333</v>
      </c>
    </row>
    <row r="82" spans="1:5">
      <c r="A82" t="s">
        <v>74</v>
      </c>
    </row>
    <row r="83" spans="1:5">
      <c r="A83" s="11" t="s">
        <v>75</v>
      </c>
      <c r="B83" s="12">
        <f>70000*4%/12*5</f>
        <v>1166.6666666666667</v>
      </c>
      <c r="C83" s="13" t="s">
        <v>13</v>
      </c>
      <c r="D83" s="11" t="s">
        <v>83</v>
      </c>
      <c r="E83" s="12">
        <f>B83</f>
        <v>1166.6666666666667</v>
      </c>
    </row>
    <row r="85" spans="1:5">
      <c r="A85" t="s">
        <v>76</v>
      </c>
    </row>
    <row r="86" spans="1:5">
      <c r="A86" s="11" t="s">
        <v>77</v>
      </c>
      <c r="B86" s="12">
        <v>1500</v>
      </c>
      <c r="C86" s="13" t="s">
        <v>13</v>
      </c>
      <c r="D86" s="11" t="s">
        <v>78</v>
      </c>
      <c r="E86" s="12">
        <v>4300</v>
      </c>
    </row>
    <row r="87" spans="1:5">
      <c r="A87" s="11" t="s">
        <v>79</v>
      </c>
      <c r="B87" s="12">
        <f>E86-B86</f>
        <v>2800</v>
      </c>
      <c r="C87" s="13"/>
      <c r="D87" s="11"/>
      <c r="E87" s="12"/>
    </row>
    <row r="89" spans="1:5">
      <c r="A89" t="s">
        <v>80</v>
      </c>
    </row>
    <row r="90" spans="1:5">
      <c r="A90" s="11" t="s">
        <v>81</v>
      </c>
      <c r="B90" s="12">
        <v>3200</v>
      </c>
      <c r="C90" s="13" t="s">
        <v>13</v>
      </c>
      <c r="D90" s="11" t="s">
        <v>82</v>
      </c>
      <c r="E90" s="12">
        <v>3200</v>
      </c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2016-03-07T10:34:00Z</cp:lastPrinted>
  <dcterms:created xsi:type="dcterms:W3CDTF">2016-03-02T14:56:19Z</dcterms:created>
  <dcterms:modified xsi:type="dcterms:W3CDTF">2016-03-07T12:52:15Z</dcterms:modified>
</cp:coreProperties>
</file>