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BC65F7EF-C1F7-9F43-B917-6B84CAFF24A7}" xr6:coauthVersionLast="47" xr6:coauthVersionMax="47" xr10:uidLastSave="{00000000-0000-0000-0000-000000000000}"/>
  <bookViews>
    <workbookView xWindow="0" yWindow="760" windowWidth="25600" windowHeight="1606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1" l="1"/>
  <c r="E50" i="1"/>
  <c r="I61" i="1"/>
  <c r="E67" i="1"/>
  <c r="G68" i="1" s="1"/>
  <c r="E58" i="1"/>
  <c r="E59" i="1" s="1"/>
  <c r="J50" i="1"/>
  <c r="J49" i="1"/>
  <c r="J48" i="1"/>
  <c r="E46" i="1"/>
  <c r="J45" i="1"/>
  <c r="E41" i="1"/>
  <c r="G42" i="1" s="1"/>
  <c r="E43" i="1" s="1"/>
  <c r="E37" i="1" s="1"/>
  <c r="E36" i="1"/>
  <c r="E32" i="1"/>
  <c r="I25" i="1"/>
  <c r="E21" i="1"/>
  <c r="I22" i="1"/>
  <c r="I19" i="1"/>
  <c r="I18" i="1"/>
  <c r="I16" i="1"/>
  <c r="I15" i="1" s="1"/>
  <c r="K12" i="1"/>
  <c r="K13" i="1" s="1"/>
  <c r="J13" i="1"/>
  <c r="I13" i="1" s="1"/>
  <c r="I11" i="1"/>
  <c r="J8" i="1"/>
  <c r="E9" i="1"/>
  <c r="E4" i="1"/>
  <c r="I6" i="1"/>
  <c r="E35" i="1" l="1"/>
  <c r="E62" i="1"/>
  <c r="E69" i="1"/>
  <c r="E63" i="1" s="1"/>
  <c r="I58" i="1"/>
  <c r="I12" i="1"/>
  <c r="E33" i="1"/>
  <c r="I32" i="1" s="1"/>
  <c r="E61" i="1" l="1"/>
</calcChain>
</file>

<file path=xl/sharedStrings.xml><?xml version="1.0" encoding="utf-8"?>
<sst xmlns="http://schemas.openxmlformats.org/spreadsheetml/2006/main" count="135" uniqueCount="76">
  <si>
    <t>Zahlung mit Bankomat, KK und Quick</t>
  </si>
  <si>
    <t>4.8.</t>
  </si>
  <si>
    <t>AR84</t>
  </si>
  <si>
    <t>20084 KF Huababaua</t>
  </si>
  <si>
    <t xml:space="preserve"> /</t>
  </si>
  <si>
    <t>4 Speisenerlöse</t>
  </si>
  <si>
    <t>4 Getränkeerlöse</t>
  </si>
  <si>
    <t>3 UST</t>
  </si>
  <si>
    <t>5.8.</t>
  </si>
  <si>
    <t>S15</t>
  </si>
  <si>
    <t></t>
  </si>
  <si>
    <t></t>
  </si>
  <si>
    <t>7 Büromaterialaufwand</t>
  </si>
  <si>
    <t>2 VOST</t>
  </si>
  <si>
    <t xml:space="preserve">  / </t>
  </si>
  <si>
    <t>3 Verbindlichkeiten Maestro (Bankomat)</t>
  </si>
  <si>
    <t>7.8.</t>
  </si>
  <si>
    <t>K223</t>
  </si>
  <si>
    <t>2 Kassa</t>
  </si>
  <si>
    <t>brutto</t>
  </si>
  <si>
    <t>UST</t>
  </si>
  <si>
    <t>S16</t>
  </si>
  <si>
    <t>2 Forderungen Quick</t>
  </si>
  <si>
    <t xml:space="preserve"> / </t>
  </si>
  <si>
    <t>4 HW-Erlöse</t>
  </si>
  <si>
    <t>é</t>
  </si>
  <si>
    <t>S17</t>
  </si>
  <si>
    <t>2 Forderungen Bankomat</t>
  </si>
  <si>
    <t>4 Logiserlöse</t>
  </si>
  <si>
    <t>8.8.</t>
  </si>
  <si>
    <t>S18</t>
  </si>
  <si>
    <t>2 Forderungen VISA KK</t>
  </si>
  <si>
    <t>22.8.</t>
  </si>
  <si>
    <t>B23</t>
  </si>
  <si>
    <t>2 Bank</t>
  </si>
  <si>
    <t>3 Verbindlk. Maestro (Bankomat)</t>
  </si>
  <si>
    <t>26.8.</t>
  </si>
  <si>
    <t>B24</t>
  </si>
  <si>
    <t>2 Forderungen Bankomat, Quick</t>
  </si>
  <si>
    <t xml:space="preserve"> =</t>
  </si>
  <si>
    <t xml:space="preserve"> = </t>
  </si>
  <si>
    <t>27.8.</t>
  </si>
  <si>
    <t>B25</t>
  </si>
  <si>
    <t>3 Verbindlichk. KK</t>
  </si>
  <si>
    <t>28.8.</t>
  </si>
  <si>
    <t>B27</t>
  </si>
  <si>
    <t xml:space="preserve">7 Provisionsaufwand </t>
  </si>
  <si>
    <t>7.9.</t>
  </si>
  <si>
    <t>B28</t>
  </si>
  <si>
    <t>2 Forderung KK</t>
  </si>
  <si>
    <t>Forderung</t>
  </si>
  <si>
    <t>1,4% Prov.</t>
  </si>
  <si>
    <t>Buchungsentgelt</t>
  </si>
  <si>
    <t>VOST von 16,21</t>
  </si>
  <si>
    <t>8.9.</t>
  </si>
  <si>
    <t>S24</t>
  </si>
  <si>
    <t>9.9.</t>
  </si>
  <si>
    <t>S25</t>
  </si>
  <si>
    <t>3 Verbindlichkeiten KK</t>
  </si>
  <si>
    <t>4 Teeerlöse</t>
  </si>
  <si>
    <t>3 Ust</t>
  </si>
  <si>
    <t>10.9.</t>
  </si>
  <si>
    <t>B30</t>
  </si>
  <si>
    <t>3 Verbindlichk. Bankomat / 2 Bank</t>
  </si>
  <si>
    <t>15.9.</t>
  </si>
  <si>
    <t>B31</t>
  </si>
  <si>
    <t>2 Bank / 2 Forderungen Bankomat, Quick</t>
  </si>
  <si>
    <t>29.9.</t>
  </si>
  <si>
    <t>B35</t>
  </si>
  <si>
    <t>3 Verbindlk. KK / 2 Bank</t>
  </si>
  <si>
    <t>30.9.</t>
  </si>
  <si>
    <t>8.10.</t>
  </si>
  <si>
    <t>B36</t>
  </si>
  <si>
    <t>B40</t>
  </si>
  <si>
    <t>VOST von 45,81</t>
  </si>
  <si>
    <t>7 GWG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</si>
</sst>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Wingdings"/>
      <family val="2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4"/>
      <color rgb="FF000000"/>
      <name val="Wingdings"/>
      <family val="2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0" fillId="0" borderId="0" xfId="0" applyNumberForma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3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topLeftCell="A36" zoomScale="125" zoomScaleNormal="125" zoomScalePageLayoutView="125" workbookViewId="0">
      <selection activeCell="C45" sqref="C45"/>
    </sheetView>
  </sheetViews>
  <sheetFormatPr baseColWidth="10" defaultRowHeight="19" x14ac:dyDescent="0.25"/>
  <cols>
    <col min="1" max="1" width="5.5703125" customWidth="1"/>
    <col min="2" max="2" width="6" customWidth="1"/>
    <col min="5" max="5" width="10.7109375" style="3"/>
    <col min="6" max="6" width="3" customWidth="1"/>
    <col min="8" max="8" width="16.28515625" customWidth="1"/>
    <col min="9" max="9" width="11.7109375" style="3" customWidth="1"/>
  </cols>
  <sheetData>
    <row r="2" spans="1:12" s="1" customFormat="1" x14ac:dyDescent="0.25">
      <c r="A2" s="1" t="s">
        <v>0</v>
      </c>
      <c r="E2" s="2"/>
      <c r="I2" s="2"/>
    </row>
    <row r="4" spans="1:12" x14ac:dyDescent="0.25">
      <c r="A4" t="s">
        <v>1</v>
      </c>
      <c r="B4" t="s">
        <v>2</v>
      </c>
      <c r="C4" t="s">
        <v>3</v>
      </c>
      <c r="E4" s="3">
        <f>SUM(I4:I6)</f>
        <v>16640</v>
      </c>
      <c r="F4" t="s">
        <v>4</v>
      </c>
      <c r="G4" t="s">
        <v>5</v>
      </c>
      <c r="I4" s="3">
        <v>8320</v>
      </c>
      <c r="K4" s="5" t="s">
        <v>10</v>
      </c>
    </row>
    <row r="5" spans="1:12" x14ac:dyDescent="0.25">
      <c r="G5" t="s">
        <v>6</v>
      </c>
      <c r="I5" s="3">
        <v>6240</v>
      </c>
    </row>
    <row r="6" spans="1:12" x14ac:dyDescent="0.25">
      <c r="G6" t="s">
        <v>7</v>
      </c>
      <c r="I6" s="3">
        <f>I4*0.1+I5*0.2</f>
        <v>2080</v>
      </c>
    </row>
    <row r="8" spans="1:12" x14ac:dyDescent="0.25">
      <c r="A8" t="s">
        <v>8</v>
      </c>
      <c r="B8" t="s">
        <v>9</v>
      </c>
      <c r="C8" t="s">
        <v>12</v>
      </c>
      <c r="E8" s="3">
        <v>380</v>
      </c>
      <c r="F8" t="s">
        <v>14</v>
      </c>
      <c r="G8" t="s">
        <v>15</v>
      </c>
      <c r="J8" s="4">
        <f>E8+E9</f>
        <v>456</v>
      </c>
      <c r="K8" s="5" t="s">
        <v>11</v>
      </c>
    </row>
    <row r="9" spans="1:12" x14ac:dyDescent="0.25">
      <c r="C9" t="s">
        <v>13</v>
      </c>
      <c r="E9" s="3">
        <f>E8*0.2</f>
        <v>76</v>
      </c>
    </row>
    <row r="11" spans="1:12" x14ac:dyDescent="0.25">
      <c r="A11" t="s">
        <v>16</v>
      </c>
      <c r="B11" t="s">
        <v>17</v>
      </c>
      <c r="C11" t="s">
        <v>18</v>
      </c>
      <c r="E11" s="3">
        <v>1640</v>
      </c>
      <c r="F11" t="s">
        <v>4</v>
      </c>
      <c r="G11" t="s">
        <v>6</v>
      </c>
      <c r="I11" s="3">
        <f>780/1.2</f>
        <v>650</v>
      </c>
      <c r="J11" s="5" t="s">
        <v>10</v>
      </c>
      <c r="K11" s="3">
        <v>780</v>
      </c>
      <c r="L11" t="s">
        <v>19</v>
      </c>
    </row>
    <row r="12" spans="1:12" x14ac:dyDescent="0.25">
      <c r="G12" t="s">
        <v>5</v>
      </c>
      <c r="I12" s="3">
        <f>K12/1.1</f>
        <v>781.81818181818176</v>
      </c>
      <c r="K12" s="4">
        <f>E11-K11</f>
        <v>860</v>
      </c>
      <c r="L12" t="s">
        <v>19</v>
      </c>
    </row>
    <row r="13" spans="1:12" x14ac:dyDescent="0.25">
      <c r="G13" t="s">
        <v>7</v>
      </c>
      <c r="I13" s="3">
        <f>J13+K13</f>
        <v>208.18181818181819</v>
      </c>
      <c r="J13">
        <f>780/6</f>
        <v>130</v>
      </c>
      <c r="K13" s="4">
        <f>K12/11</f>
        <v>78.181818181818187</v>
      </c>
      <c r="L13" t="s">
        <v>20</v>
      </c>
    </row>
    <row r="15" spans="1:12" x14ac:dyDescent="0.25">
      <c r="A15" t="s">
        <v>16</v>
      </c>
      <c r="B15" t="s">
        <v>21</v>
      </c>
      <c r="C15" t="s">
        <v>22</v>
      </c>
      <c r="E15" s="3">
        <v>42.4</v>
      </c>
      <c r="F15" t="s">
        <v>23</v>
      </c>
      <c r="G15" t="s">
        <v>24</v>
      </c>
      <c r="I15" s="3">
        <f>E15-I16</f>
        <v>35.333333333333329</v>
      </c>
      <c r="J15" s="6" t="s">
        <v>25</v>
      </c>
    </row>
    <row r="16" spans="1:12" x14ac:dyDescent="0.25">
      <c r="G16" t="s">
        <v>7</v>
      </c>
      <c r="I16" s="3">
        <f>E15/6</f>
        <v>7.0666666666666664</v>
      </c>
    </row>
    <row r="18" spans="1:10" x14ac:dyDescent="0.25">
      <c r="A18" t="s">
        <v>16</v>
      </c>
      <c r="B18" t="s">
        <v>26</v>
      </c>
      <c r="C18" t="s">
        <v>27</v>
      </c>
      <c r="E18" s="3">
        <v>1170</v>
      </c>
      <c r="F18" t="s">
        <v>23</v>
      </c>
      <c r="G18" t="s">
        <v>28</v>
      </c>
      <c r="I18" s="3">
        <f>E18/1.1</f>
        <v>1063.6363636363635</v>
      </c>
      <c r="J18" s="6" t="s">
        <v>25</v>
      </c>
    </row>
    <row r="19" spans="1:10" x14ac:dyDescent="0.25">
      <c r="G19" t="s">
        <v>7</v>
      </c>
      <c r="I19" s="3">
        <f>I18*0.1</f>
        <v>106.36363636363636</v>
      </c>
    </row>
    <row r="21" spans="1:10" x14ac:dyDescent="0.25">
      <c r="A21" t="s">
        <v>29</v>
      </c>
      <c r="B21" t="s">
        <v>30</v>
      </c>
      <c r="C21" t="s">
        <v>31</v>
      </c>
      <c r="E21" s="3">
        <f>I21+I22</f>
        <v>1008</v>
      </c>
      <c r="F21" t="s">
        <v>23</v>
      </c>
      <c r="G21" t="s">
        <v>24</v>
      </c>
      <c r="I21" s="3">
        <v>840</v>
      </c>
      <c r="J21" s="6" t="s">
        <v>25</v>
      </c>
    </row>
    <row r="22" spans="1:10" x14ac:dyDescent="0.25">
      <c r="G22" t="s">
        <v>7</v>
      </c>
      <c r="I22" s="3">
        <f>I21*0.2</f>
        <v>168</v>
      </c>
    </row>
    <row r="25" spans="1:10" ht="26" x14ac:dyDescent="0.3">
      <c r="A25" t="s">
        <v>32</v>
      </c>
      <c r="B25" t="s">
        <v>33</v>
      </c>
      <c r="C25" t="s">
        <v>34</v>
      </c>
      <c r="F25" t="s">
        <v>23</v>
      </c>
      <c r="G25" t="s">
        <v>3</v>
      </c>
      <c r="I25" s="3">
        <f>E4</f>
        <v>16640</v>
      </c>
      <c r="J25" s="7" t="s">
        <v>39</v>
      </c>
    </row>
    <row r="26" spans="1:10" x14ac:dyDescent="0.25">
      <c r="C26" t="s">
        <v>35</v>
      </c>
      <c r="F26" t="s">
        <v>4</v>
      </c>
      <c r="G26" t="s">
        <v>34</v>
      </c>
      <c r="I26" s="3">
        <v>456</v>
      </c>
    </row>
    <row r="28" spans="1:10" ht="26" x14ac:dyDescent="0.3">
      <c r="A28" t="s">
        <v>36</v>
      </c>
      <c r="B28" t="s">
        <v>37</v>
      </c>
      <c r="C28" t="s">
        <v>34</v>
      </c>
      <c r="F28" t="s">
        <v>23</v>
      </c>
      <c r="G28" t="s">
        <v>38</v>
      </c>
      <c r="I28" s="3">
        <v>1212.4000000000001</v>
      </c>
      <c r="J28" s="7" t="s">
        <v>40</v>
      </c>
    </row>
    <row r="30" spans="1:10" ht="26" x14ac:dyDescent="0.3">
      <c r="A30" t="s">
        <v>41</v>
      </c>
      <c r="B30" t="s">
        <v>42</v>
      </c>
      <c r="C30" t="s">
        <v>43</v>
      </c>
      <c r="F30" t="s">
        <v>4</v>
      </c>
      <c r="G30" t="s">
        <v>34</v>
      </c>
      <c r="I30" s="3">
        <v>1455</v>
      </c>
      <c r="J30" s="7" t="s">
        <v>40</v>
      </c>
    </row>
    <row r="32" spans="1:10" x14ac:dyDescent="0.25">
      <c r="A32" t="s">
        <v>44</v>
      </c>
      <c r="B32" t="s">
        <v>45</v>
      </c>
      <c r="C32" t="s">
        <v>46</v>
      </c>
      <c r="E32" s="3">
        <f>2.15+3.4</f>
        <v>5.55</v>
      </c>
      <c r="F32" t="s">
        <v>23</v>
      </c>
      <c r="G32" t="s">
        <v>34</v>
      </c>
      <c r="I32" s="3">
        <f>E32+E33</f>
        <v>6.66</v>
      </c>
      <c r="J32" s="5" t="s">
        <v>11</v>
      </c>
    </row>
    <row r="33" spans="1:11" x14ac:dyDescent="0.25">
      <c r="C33" t="s">
        <v>13</v>
      </c>
      <c r="E33" s="3">
        <f>E32*0.2</f>
        <v>1.1100000000000001</v>
      </c>
    </row>
    <row r="35" spans="1:11" x14ac:dyDescent="0.25">
      <c r="A35" t="s">
        <v>47</v>
      </c>
      <c r="B35" t="s">
        <v>48</v>
      </c>
      <c r="C35" t="s">
        <v>34</v>
      </c>
      <c r="E35" s="3">
        <f>I35-E36-E37</f>
        <v>988.54560000000004</v>
      </c>
      <c r="F35" t="s">
        <v>23</v>
      </c>
      <c r="G35" t="s">
        <v>49</v>
      </c>
      <c r="I35" s="3">
        <v>1008</v>
      </c>
      <c r="J35" s="5" t="s">
        <v>11</v>
      </c>
    </row>
    <row r="36" spans="1:11" x14ac:dyDescent="0.25">
      <c r="C36" t="s">
        <v>46</v>
      </c>
      <c r="E36" s="3">
        <f>I35*1.4%+2.1</f>
        <v>16.212</v>
      </c>
    </row>
    <row r="37" spans="1:11" x14ac:dyDescent="0.25">
      <c r="C37" t="s">
        <v>13</v>
      </c>
      <c r="E37" s="3">
        <f>E43</f>
        <v>3.2423999999999999</v>
      </c>
    </row>
    <row r="40" spans="1:11" x14ac:dyDescent="0.25">
      <c r="C40" t="s">
        <v>50</v>
      </c>
      <c r="E40" s="3">
        <v>1008</v>
      </c>
    </row>
    <row r="41" spans="1:11" x14ac:dyDescent="0.25">
      <c r="C41" t="s">
        <v>51</v>
      </c>
      <c r="E41" s="3">
        <f>E40*1.4%</f>
        <v>14.111999999999998</v>
      </c>
    </row>
    <row r="42" spans="1:11" x14ac:dyDescent="0.25">
      <c r="C42" t="s">
        <v>52</v>
      </c>
      <c r="E42" s="3">
        <v>2.1</v>
      </c>
      <c r="G42" s="4">
        <f>E41+E42</f>
        <v>16.212</v>
      </c>
    </row>
    <row r="43" spans="1:11" x14ac:dyDescent="0.25">
      <c r="C43" t="s">
        <v>53</v>
      </c>
      <c r="E43" s="3">
        <f>G42*0.2</f>
        <v>3.2423999999999999</v>
      </c>
    </row>
    <row r="45" spans="1:11" ht="26" x14ac:dyDescent="0.3">
      <c r="A45" t="s">
        <v>54</v>
      </c>
      <c r="B45" t="s">
        <v>55</v>
      </c>
      <c r="C45" t="s">
        <v>75</v>
      </c>
      <c r="E45" s="3">
        <v>480</v>
      </c>
      <c r="F45" t="s">
        <v>14</v>
      </c>
      <c r="G45" t="s">
        <v>58</v>
      </c>
      <c r="J45" s="4">
        <f>E45+E46</f>
        <v>576</v>
      </c>
      <c r="K45" s="7" t="s">
        <v>40</v>
      </c>
    </row>
    <row r="46" spans="1:11" x14ac:dyDescent="0.25">
      <c r="C46" t="s">
        <v>13</v>
      </c>
      <c r="E46" s="3">
        <f>E45*0.2</f>
        <v>96</v>
      </c>
    </row>
    <row r="48" spans="1:11" x14ac:dyDescent="0.25">
      <c r="A48" t="s">
        <v>56</v>
      </c>
      <c r="B48" t="s">
        <v>57</v>
      </c>
      <c r="C48" t="s">
        <v>22</v>
      </c>
      <c r="E48" s="3">
        <v>24.8</v>
      </c>
      <c r="F48" t="s">
        <v>23</v>
      </c>
      <c r="G48" t="s">
        <v>59</v>
      </c>
      <c r="J48" s="4">
        <f>E48/1.2</f>
        <v>20.666666666666668</v>
      </c>
      <c r="K48" s="6" t="s">
        <v>25</v>
      </c>
    </row>
    <row r="49" spans="1:11" x14ac:dyDescent="0.25">
      <c r="C49" t="s">
        <v>27</v>
      </c>
      <c r="E49" s="3">
        <v>1780</v>
      </c>
      <c r="G49" t="s">
        <v>24</v>
      </c>
      <c r="J49" s="4">
        <f>E49/1.2</f>
        <v>1483.3333333333335</v>
      </c>
    </row>
    <row r="50" spans="1:11" x14ac:dyDescent="0.25">
      <c r="E50" s="3">
        <f>E48+E49</f>
        <v>1804.8</v>
      </c>
      <c r="G50" t="s">
        <v>60</v>
      </c>
      <c r="J50">
        <f>(J49+J48)*0.2</f>
        <v>300.80000000000007</v>
      </c>
    </row>
    <row r="52" spans="1:11" ht="26" x14ac:dyDescent="0.3">
      <c r="A52" t="s">
        <v>61</v>
      </c>
      <c r="B52" t="s">
        <v>62</v>
      </c>
      <c r="C52" t="s">
        <v>63</v>
      </c>
      <c r="I52" s="3">
        <v>766</v>
      </c>
      <c r="K52" s="7" t="s">
        <v>40</v>
      </c>
    </row>
    <row r="54" spans="1:11" ht="26" x14ac:dyDescent="0.3">
      <c r="A54" t="s">
        <v>64</v>
      </c>
      <c r="B54" t="s">
        <v>65</v>
      </c>
      <c r="C54" t="s">
        <v>66</v>
      </c>
      <c r="I54" s="3">
        <v>4330</v>
      </c>
      <c r="K54" s="8" t="s">
        <v>40</v>
      </c>
    </row>
    <row r="56" spans="1:11" ht="26" x14ac:dyDescent="0.3">
      <c r="A56" t="s">
        <v>67</v>
      </c>
      <c r="B56" t="s">
        <v>68</v>
      </c>
      <c r="C56" t="s">
        <v>69</v>
      </c>
      <c r="I56" s="3">
        <v>2810</v>
      </c>
      <c r="K56" s="8" t="s">
        <v>40</v>
      </c>
    </row>
    <row r="58" spans="1:11" x14ac:dyDescent="0.25">
      <c r="A58" t="s">
        <v>70</v>
      </c>
      <c r="B58" t="s">
        <v>72</v>
      </c>
      <c r="C58" t="s">
        <v>46</v>
      </c>
      <c r="E58" s="3">
        <f>4.8+3.4</f>
        <v>8.1999999999999993</v>
      </c>
      <c r="F58" t="s">
        <v>23</v>
      </c>
      <c r="G58" t="s">
        <v>34</v>
      </c>
      <c r="I58" s="3">
        <f>E58+E59</f>
        <v>9.84</v>
      </c>
      <c r="K58" s="5" t="s">
        <v>11</v>
      </c>
    </row>
    <row r="59" spans="1:11" x14ac:dyDescent="0.25">
      <c r="C59" t="s">
        <v>13</v>
      </c>
      <c r="E59" s="3">
        <f>E58*0.2</f>
        <v>1.64</v>
      </c>
    </row>
    <row r="61" spans="1:11" x14ac:dyDescent="0.25">
      <c r="A61" t="s">
        <v>71</v>
      </c>
      <c r="B61" t="s">
        <v>73</v>
      </c>
      <c r="C61" t="s">
        <v>34</v>
      </c>
      <c r="E61" s="3">
        <f>E66-G68-E69</f>
        <v>3067.0304000000001</v>
      </c>
      <c r="F61" t="s">
        <v>23</v>
      </c>
      <c r="G61" t="s">
        <v>49</v>
      </c>
      <c r="I61" s="3">
        <f>E66</f>
        <v>3122</v>
      </c>
      <c r="J61" s="5" t="s">
        <v>11</v>
      </c>
    </row>
    <row r="62" spans="1:11" x14ac:dyDescent="0.25">
      <c r="C62" t="s">
        <v>46</v>
      </c>
      <c r="E62" s="3">
        <f>G68</f>
        <v>45.808</v>
      </c>
    </row>
    <row r="63" spans="1:11" x14ac:dyDescent="0.25">
      <c r="C63" t="s">
        <v>13</v>
      </c>
      <c r="E63" s="3">
        <f>E69</f>
        <v>9.1616</v>
      </c>
    </row>
    <row r="66" spans="3:7" x14ac:dyDescent="0.25">
      <c r="C66" t="s">
        <v>50</v>
      </c>
      <c r="E66" s="3">
        <v>3122</v>
      </c>
    </row>
    <row r="67" spans="3:7" x14ac:dyDescent="0.25">
      <c r="C67" t="s">
        <v>51</v>
      </c>
      <c r="E67" s="3">
        <f>E66*1.4%</f>
        <v>43.707999999999998</v>
      </c>
    </row>
    <row r="68" spans="3:7" x14ac:dyDescent="0.25">
      <c r="C68" t="s">
        <v>52</v>
      </c>
      <c r="E68" s="3">
        <v>2.1</v>
      </c>
      <c r="G68" s="4">
        <f>E67+E68</f>
        <v>45.808</v>
      </c>
    </row>
    <row r="69" spans="3:7" x14ac:dyDescent="0.25">
      <c r="C69" t="s">
        <v>74</v>
      </c>
      <c r="E69" s="3">
        <f>G68*0.2</f>
        <v>9.1616</v>
      </c>
    </row>
    <row r="70" spans="3:7" x14ac:dyDescent="0.25">
      <c r="E70" s="3">
        <f>E66-E67-E68-E69</f>
        <v>3067.0304000000001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HLTW 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Schnabl</dc:creator>
  <cp:lastModifiedBy>Microsoft Office User</cp:lastModifiedBy>
  <dcterms:created xsi:type="dcterms:W3CDTF">2013-09-19T08:15:20Z</dcterms:created>
  <dcterms:modified xsi:type="dcterms:W3CDTF">2022-12-02T09:34:31Z</dcterms:modified>
</cp:coreProperties>
</file>